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/>
  <mc:AlternateContent xmlns:mc="http://schemas.openxmlformats.org/markup-compatibility/2006">
    <mc:Choice Requires="x15">
      <x15ac:absPath xmlns:x15ac="http://schemas.microsoft.com/office/spreadsheetml/2010/11/ac" url="C:\Users\marci\Desktop\"/>
    </mc:Choice>
  </mc:AlternateContent>
  <xr:revisionPtr revIDLastSave="0" documentId="13_ncr:1_{C207F2A4-55E6-4641-83B1-1E85DFC2E127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Lamina escoada ano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4" i="6" l="1"/>
  <c r="G4" i="6"/>
  <c r="H4" i="6" s="1"/>
  <c r="B13" i="6" s="1"/>
  <c r="D19" i="6"/>
  <c r="G13" i="6"/>
  <c r="H13" i="6" s="1"/>
  <c r="D13" i="6" l="1"/>
  <c r="E13" i="6" l="1"/>
  <c r="F13" i="6" l="1"/>
  <c r="I13" i="6" s="1"/>
  <c r="J13" i="6" l="1"/>
</calcChain>
</file>

<file path=xl/sharedStrings.xml><?xml version="1.0" encoding="utf-8"?>
<sst xmlns="http://schemas.openxmlformats.org/spreadsheetml/2006/main" count="29" uniqueCount="25">
  <si>
    <t>Calculo do L600 para cada barragem licenciada</t>
  </si>
  <si>
    <t>Bacia</t>
  </si>
  <si>
    <t>Área total da bacia (km²)</t>
  </si>
  <si>
    <t xml:space="preserve">São Salvador </t>
  </si>
  <si>
    <t>Coef. Climatico</t>
  </si>
  <si>
    <t>L600 padrão (mm)</t>
  </si>
  <si>
    <t>Cobertura Vegetal (CV)</t>
  </si>
  <si>
    <t>Zonas de retenção (CL)</t>
  </si>
  <si>
    <t>Presença de açudes (CA)</t>
  </si>
  <si>
    <t>L600 corrigida (mm)</t>
  </si>
  <si>
    <t>L600 corr (mm)</t>
  </si>
  <si>
    <t>Vesc (m³)</t>
  </si>
  <si>
    <t>Q (m³/s) (CADIER)</t>
  </si>
  <si>
    <t>Pluviometria (mm/ano)</t>
  </si>
  <si>
    <t>Coef. A</t>
  </si>
  <si>
    <t>L(p) (mm)</t>
  </si>
  <si>
    <t>Rendimento Hidráulico</t>
  </si>
  <si>
    <t>h (m³/ano)</t>
  </si>
  <si>
    <t>q (m³/s)</t>
  </si>
  <si>
    <t>Area m²</t>
  </si>
  <si>
    <t>Volume rendido</t>
  </si>
  <si>
    <t>% solo litossolo eutrfico</t>
  </si>
  <si>
    <t>Solo neossolo litólico eutrofico</t>
  </si>
  <si>
    <t>Neossolo litolico eutrofico</t>
  </si>
  <si>
    <t>Coeficientes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</si>
</sst>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5" formatCode="0.000"/>
  </numFmts>
  <fonts count="3" x14ac:knownFonts="1">
    <font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2">
    <xf numFmtId="0" fontId="0" fillId="0" borderId="0" xfId="0"/>
    <xf numFmtId="0" fontId="0" fillId="0" borderId="1" xfId="0" applyBorder="1" applyAlignment="1">
      <alignment horizontal="center" vertical="center" wrapText="1"/>
    </xf>
    <xf numFmtId="0" fontId="0" fillId="0" borderId="0" xfId="0" applyAlignment="1">
      <alignment horizontal="center"/>
    </xf>
    <xf numFmtId="9" fontId="0" fillId="0" borderId="1" xfId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 vertical="center" wrapText="1"/>
    </xf>
    <xf numFmtId="2" fontId="0" fillId="0" borderId="0" xfId="0" applyNumberFormat="1" applyAlignment="1">
      <alignment horizontal="center"/>
    </xf>
    <xf numFmtId="0" fontId="0" fillId="0" borderId="1" xfId="0" applyBorder="1"/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/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2" fontId="0" fillId="0" borderId="1" xfId="0" applyNumberFormat="1" applyBorder="1"/>
    <xf numFmtId="0" fontId="0" fillId="0" borderId="0" xfId="0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2" fontId="0" fillId="0" borderId="1" xfId="0" applyNumberFormat="1" applyBorder="1" applyAlignment="1">
      <alignment horizontal="center"/>
    </xf>
    <xf numFmtId="165" fontId="0" fillId="0" borderId="1" xfId="0" applyNumberFormat="1" applyBorder="1"/>
    <xf numFmtId="43" fontId="0" fillId="0" borderId="1" xfId="2" applyFont="1" applyBorder="1"/>
    <xf numFmtId="0" fontId="2" fillId="0" borderId="1" xfId="0" applyFont="1" applyBorder="1" applyAlignment="1">
      <alignment vertical="center"/>
    </xf>
    <xf numFmtId="2" fontId="0" fillId="0" borderId="1" xfId="0" applyNumberFormat="1" applyBorder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10" fontId="0" fillId="0" borderId="1" xfId="1" applyNumberFormat="1" applyFont="1" applyBorder="1" applyAlignment="1">
      <alignment horizontal="center"/>
    </xf>
    <xf numFmtId="0" fontId="2" fillId="0" borderId="1" xfId="0" applyFont="1" applyBorder="1" applyAlignment="1">
      <alignment vertical="center" wrapText="1"/>
    </xf>
    <xf numFmtId="43" fontId="0" fillId="0" borderId="1" xfId="0" applyNumberForma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3" fontId="0" fillId="0" borderId="0" xfId="0" applyNumberFormat="1" applyAlignment="1">
      <alignment horizontal="center" vertical="center"/>
    </xf>
    <xf numFmtId="3" fontId="0" fillId="0" borderId="1" xfId="0" applyNumberForma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2" fontId="0" fillId="0" borderId="1" xfId="0" applyNumberFormat="1" applyBorder="1" applyAlignment="1">
      <alignment vertical="center" wrapText="1"/>
    </xf>
  </cellXfs>
  <cellStyles count="3">
    <cellStyle name="Normal" xfId="0" builtinId="0"/>
    <cellStyle name="Porcentagem" xfId="1" builtinId="5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342900</xdr:colOff>
      <xdr:row>17</xdr:row>
      <xdr:rowOff>0</xdr:rowOff>
    </xdr:from>
    <xdr:to>
      <xdr:col>11</xdr:col>
      <xdr:colOff>105165</xdr:colOff>
      <xdr:row>18</xdr:row>
      <xdr:rowOff>80</xdr:rowOff>
    </xdr:to>
    <xdr:pic>
      <xdr:nvPicPr>
        <xdr:cNvPr id="2" name="Imagem 1">
          <a:extLst>
            <a:ext uri="{FF2B5EF4-FFF2-40B4-BE49-F238E27FC236}">
              <a16:creationId xmlns:a16="http://schemas.microsoft.com/office/drawing/2014/main" id="{6AECDF73-DB46-5F93-A544-362B1E85D0F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534150" y="3810000"/>
          <a:ext cx="2791215" cy="571580"/>
        </a:xfrm>
        <a:prstGeom prst="rect">
          <a:avLst/>
        </a:prstGeom>
      </xdr:spPr>
    </xdr:pic>
    <xdr:clientData/>
  </xdr:twoCellAnchor>
  <xdr:oneCellAnchor>
    <xdr:from>
      <xdr:col>7</xdr:col>
      <xdr:colOff>238125</xdr:colOff>
      <xdr:row>14</xdr:row>
      <xdr:rowOff>180975</xdr:rowOff>
    </xdr:from>
    <xdr:ext cx="4391638" cy="447756"/>
    <xdr:pic>
      <xdr:nvPicPr>
        <xdr:cNvPr id="3" name="Imagem 2">
          <a:extLst>
            <a:ext uri="{FF2B5EF4-FFF2-40B4-BE49-F238E27FC236}">
              <a16:creationId xmlns:a16="http://schemas.microsoft.com/office/drawing/2014/main" id="{710F9178-B6D2-4826-BBE7-5BCEB10B441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"/>
        <a:srcRect t="22948"/>
        <a:stretch/>
      </xdr:blipFill>
      <xdr:spPr>
        <a:xfrm>
          <a:off x="6429375" y="3419475"/>
          <a:ext cx="4391638" cy="447756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7D47C67-F5D1-455A-91DB-5A9D208E0F0D}">
  <dimension ref="A2:K37"/>
  <sheetViews>
    <sheetView showGridLines="0" tabSelected="1" topLeftCell="A5" workbookViewId="0">
      <selection activeCell="F18" sqref="F18"/>
    </sheetView>
  </sheetViews>
  <sheetFormatPr defaultRowHeight="15" x14ac:dyDescent="0.25"/>
  <cols>
    <col min="1" max="1" width="1.7109375" customWidth="1"/>
    <col min="2" max="2" width="13.42578125" customWidth="1"/>
    <col min="3" max="3" width="12.140625" style="5" customWidth="1"/>
    <col min="4" max="4" width="13.7109375" bestFit="1" customWidth="1"/>
    <col min="5" max="5" width="23.7109375" customWidth="1"/>
    <col min="6" max="6" width="12.7109375" style="21" customWidth="1"/>
    <col min="7" max="7" width="15.42578125" customWidth="1"/>
    <col min="8" max="8" width="10.7109375" customWidth="1"/>
    <col min="9" max="9" width="14.5703125" customWidth="1"/>
    <col min="10" max="10" width="14.7109375" customWidth="1"/>
    <col min="11" max="11" width="5.42578125" customWidth="1"/>
    <col min="12" max="12" width="15.85546875" customWidth="1"/>
    <col min="13" max="13" width="23.7109375" customWidth="1"/>
    <col min="14" max="14" width="12.42578125" customWidth="1"/>
  </cols>
  <sheetData>
    <row r="2" spans="1:11" ht="15" customHeight="1" x14ac:dyDescent="0.25">
      <c r="B2" s="28" t="s">
        <v>0</v>
      </c>
      <c r="C2" s="29"/>
      <c r="D2" s="29"/>
      <c r="E2" s="29"/>
      <c r="F2" s="29"/>
      <c r="G2" s="30"/>
      <c r="H2" s="23"/>
    </row>
    <row r="3" spans="1:11" s="2" customFormat="1" ht="45" x14ac:dyDescent="0.25">
      <c r="B3" s="7" t="s">
        <v>1</v>
      </c>
      <c r="C3" s="10" t="s">
        <v>21</v>
      </c>
      <c r="D3" s="10"/>
      <c r="E3" s="10" t="s">
        <v>2</v>
      </c>
      <c r="F3" s="10" t="s">
        <v>22</v>
      </c>
      <c r="G3" s="10" t="s">
        <v>5</v>
      </c>
      <c r="H3" s="10" t="s">
        <v>9</v>
      </c>
      <c r="J3" s="14" t="s">
        <v>23</v>
      </c>
      <c r="K3">
        <v>90</v>
      </c>
    </row>
    <row r="4" spans="1:11" x14ac:dyDescent="0.25">
      <c r="B4" s="7" t="s">
        <v>3</v>
      </c>
      <c r="C4" s="3">
        <f>F4/E4</f>
        <v>1</v>
      </c>
      <c r="D4" s="3"/>
      <c r="E4" s="4">
        <v>4.5</v>
      </c>
      <c r="F4" s="1">
        <v>4.5</v>
      </c>
      <c r="G4" s="4">
        <f>(F4*$K$3)/E4</f>
        <v>90</v>
      </c>
      <c r="H4" s="4">
        <f>G4*C9*D9*E9</f>
        <v>66.239999999999995</v>
      </c>
    </row>
    <row r="5" spans="1:11" x14ac:dyDescent="0.25">
      <c r="C5" s="2"/>
      <c r="D5" s="5"/>
      <c r="E5" s="5"/>
      <c r="F5" s="2"/>
      <c r="G5" s="2"/>
      <c r="H5" s="2"/>
      <c r="I5" s="2"/>
      <c r="J5" s="2"/>
    </row>
    <row r="6" spans="1:11" x14ac:dyDescent="0.25">
      <c r="C6"/>
      <c r="F6"/>
    </row>
    <row r="7" spans="1:11" x14ac:dyDescent="0.25">
      <c r="C7"/>
      <c r="F7"/>
    </row>
    <row r="8" spans="1:11" x14ac:dyDescent="0.25">
      <c r="B8" s="7" t="s">
        <v>24</v>
      </c>
      <c r="C8" s="8" t="s">
        <v>6</v>
      </c>
      <c r="D8" s="8" t="s">
        <v>7</v>
      </c>
      <c r="E8" s="8" t="s">
        <v>8</v>
      </c>
      <c r="F8"/>
    </row>
    <row r="9" spans="1:11" x14ac:dyDescent="0.25">
      <c r="B9" s="7" t="s">
        <v>1</v>
      </c>
      <c r="C9" s="9">
        <v>1.1499999999999999</v>
      </c>
      <c r="D9" s="9">
        <v>0.8</v>
      </c>
      <c r="E9" s="9">
        <v>0.8</v>
      </c>
      <c r="F9"/>
    </row>
    <row r="10" spans="1:11" x14ac:dyDescent="0.25">
      <c r="C10"/>
      <c r="F10"/>
    </row>
    <row r="11" spans="1:11" x14ac:dyDescent="0.25">
      <c r="C11"/>
      <c r="F11"/>
    </row>
    <row r="12" spans="1:11" s="14" customFormat="1" ht="30" x14ac:dyDescent="0.25">
      <c r="A12"/>
      <c r="B12" s="12" t="s">
        <v>10</v>
      </c>
      <c r="C12" s="15" t="s">
        <v>13</v>
      </c>
      <c r="D12" s="10" t="s">
        <v>15</v>
      </c>
      <c r="E12" s="10" t="s">
        <v>11</v>
      </c>
      <c r="F12" s="10" t="s">
        <v>12</v>
      </c>
      <c r="G12" s="10" t="s">
        <v>17</v>
      </c>
      <c r="H12" s="10" t="s">
        <v>18</v>
      </c>
      <c r="I12" s="10" t="s">
        <v>16</v>
      </c>
      <c r="J12" s="10" t="s">
        <v>20</v>
      </c>
      <c r="K12" s="25"/>
    </row>
    <row r="13" spans="1:11" ht="15" customHeight="1" x14ac:dyDescent="0.25">
      <c r="B13" s="31">
        <f>'Lamina escoada ano'!H4</f>
        <v>66.239999999999995</v>
      </c>
      <c r="C13" s="16">
        <v>802.1</v>
      </c>
      <c r="D13" s="17">
        <f>$B$13*$C$15*EXP(($C$16*(C13-600)))</f>
        <v>109.78616398579146</v>
      </c>
      <c r="E13" s="18">
        <f>D13*$C$19*10^3</f>
        <v>494037.73793606157</v>
      </c>
      <c r="F13" s="20">
        <f>E13/(60*60*24*365)</f>
        <v>1.5665833902082114E-2</v>
      </c>
      <c r="G13" s="18">
        <f>C13*$C$19*10^3</f>
        <v>3609450.0000000005</v>
      </c>
      <c r="H13" s="20">
        <f>G13/(60*60*24*365)</f>
        <v>0.11445490867579911</v>
      </c>
      <c r="I13" s="22">
        <f>F13/H13</f>
        <v>0.13687341227501737</v>
      </c>
      <c r="J13" s="24">
        <f>I13*E13</f>
        <v>67620.63098393954</v>
      </c>
    </row>
    <row r="14" spans="1:11" x14ac:dyDescent="0.25">
      <c r="C14"/>
      <c r="F14"/>
    </row>
    <row r="15" spans="1:11" x14ac:dyDescent="0.25">
      <c r="B15" s="19" t="s">
        <v>4</v>
      </c>
      <c r="C15" s="13">
        <v>1</v>
      </c>
      <c r="F15"/>
    </row>
    <row r="16" spans="1:11" x14ac:dyDescent="0.25">
      <c r="B16" s="8" t="s">
        <v>14</v>
      </c>
      <c r="C16" s="6">
        <v>2.5000000000000001E-3</v>
      </c>
      <c r="F16"/>
    </row>
    <row r="17" spans="2:11" x14ac:dyDescent="0.25">
      <c r="C17"/>
      <c r="F17"/>
    </row>
    <row r="18" spans="2:11" ht="45" x14ac:dyDescent="0.25">
      <c r="B18" s="11" t="s">
        <v>1</v>
      </c>
      <c r="C18" s="10" t="s">
        <v>2</v>
      </c>
      <c r="D18" s="10" t="s">
        <v>19</v>
      </c>
      <c r="F18"/>
    </row>
    <row r="19" spans="2:11" x14ac:dyDescent="0.25">
      <c r="B19" s="11" t="s">
        <v>3</v>
      </c>
      <c r="C19" s="4">
        <v>4.5</v>
      </c>
      <c r="D19" s="27">
        <f>C19*10^6</f>
        <v>4500000</v>
      </c>
      <c r="F19"/>
    </row>
    <row r="20" spans="2:11" ht="9.75" customHeight="1" x14ac:dyDescent="0.25">
      <c r="C20"/>
      <c r="F20"/>
    </row>
    <row r="29" spans="2:11" x14ac:dyDescent="0.25">
      <c r="C29"/>
      <c r="F29"/>
      <c r="K29" s="26"/>
    </row>
    <row r="30" spans="2:11" x14ac:dyDescent="0.25">
      <c r="C30"/>
      <c r="F30"/>
      <c r="K30" s="26"/>
    </row>
    <row r="31" spans="2:11" x14ac:dyDescent="0.25">
      <c r="C31"/>
      <c r="F31"/>
      <c r="K31" s="26"/>
    </row>
    <row r="32" spans="2:11" x14ac:dyDescent="0.25">
      <c r="C32"/>
      <c r="F32"/>
      <c r="K32" s="26"/>
    </row>
    <row r="33" spans="3:11" x14ac:dyDescent="0.25">
      <c r="C33"/>
      <c r="F33"/>
      <c r="K33" s="26"/>
    </row>
    <row r="34" spans="3:11" x14ac:dyDescent="0.25">
      <c r="C34"/>
      <c r="F34"/>
      <c r="K34" s="26"/>
    </row>
    <row r="35" spans="3:11" x14ac:dyDescent="0.25">
      <c r="C35"/>
      <c r="F35"/>
      <c r="K35" s="26"/>
    </row>
    <row r="36" spans="3:11" x14ac:dyDescent="0.25">
      <c r="C36"/>
      <c r="F36"/>
      <c r="K36" s="26"/>
    </row>
    <row r="37" spans="3:11" x14ac:dyDescent="0.25">
      <c r="C37"/>
      <c r="F37"/>
    </row>
  </sheetData>
  <mergeCells count="1">
    <mergeCell ref="B2:G2"/>
  </mergeCells>
  <pageMargins left="0.511811024" right="0.511811024" top="0.78740157499999996" bottom="0.78740157499999996" header="0.31496062000000002" footer="0.31496062000000002"/>
  <pageSetup orientation="portrait" horizontalDpi="300" verticalDpi="0" r:id="rId1"/>
  <ignoredErrors>
    <ignoredError sqref="G12:G1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Lamina escoada ano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Marcio Mattos Carvalho Cabral e Silva</cp:lastModifiedBy>
  <dcterms:created xsi:type="dcterms:W3CDTF">2022-09-09T12:47:49Z</dcterms:created>
  <dcterms:modified xsi:type="dcterms:W3CDTF">2022-11-11T14:13:15Z</dcterms:modified>
</cp:coreProperties>
</file>