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AESA\Curso_AESA_Disponibilidade\"/>
    </mc:Choice>
  </mc:AlternateContent>
  <xr:revisionPtr revIDLastSave="0" documentId="13_ncr:1_{EECE7562-19CA-4243-9C37-816284637A1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" l="1"/>
  <c r="B27" i="2"/>
  <c r="C27" i="2" s="1"/>
  <c r="F27" i="2" l="1"/>
  <c r="G27" i="2" s="1"/>
  <c r="H27" i="2" s="1"/>
  <c r="D26" i="2"/>
  <c r="C26" i="2"/>
  <c r="F26" i="2" s="1"/>
  <c r="G26" i="2" s="1"/>
  <c r="H26" i="2" s="1"/>
  <c r="D25" i="2"/>
  <c r="C25" i="2"/>
  <c r="F25" i="2" s="1"/>
  <c r="G25" i="2" s="1"/>
  <c r="D24" i="2"/>
  <c r="C24" i="2"/>
  <c r="D23" i="2"/>
  <c r="C23" i="2"/>
  <c r="D22" i="2"/>
  <c r="C22" i="2"/>
  <c r="F22" i="2" s="1"/>
  <c r="G22" i="2" s="1"/>
  <c r="H22" i="2" s="1"/>
  <c r="D21" i="2"/>
  <c r="C21" i="2"/>
  <c r="F21" i="2" s="1"/>
  <c r="G21" i="2" s="1"/>
  <c r="D20" i="2"/>
  <c r="C20" i="2"/>
  <c r="D19" i="2"/>
  <c r="C19" i="2"/>
  <c r="F19" i="2" s="1"/>
  <c r="D18" i="2"/>
  <c r="C18" i="2"/>
  <c r="F18" i="2" s="1"/>
  <c r="G18" i="2" s="1"/>
  <c r="D17" i="2"/>
  <c r="C17" i="2"/>
  <c r="F17" i="2" s="1"/>
  <c r="G17" i="2" s="1"/>
  <c r="H17" i="2" s="1"/>
  <c r="D16" i="2"/>
  <c r="C16" i="2"/>
  <c r="D15" i="2"/>
  <c r="C15" i="2"/>
  <c r="F15" i="2" s="1"/>
  <c r="D14" i="2"/>
  <c r="C14" i="2"/>
  <c r="F14" i="2" s="1"/>
  <c r="G14" i="2" s="1"/>
  <c r="H14" i="2" s="1"/>
  <c r="D13" i="2"/>
  <c r="C13" i="2"/>
  <c r="F13" i="2" s="1"/>
  <c r="G13" i="2" s="1"/>
  <c r="H13" i="2" s="1"/>
  <c r="D12" i="2"/>
  <c r="C12" i="2"/>
  <c r="D11" i="2"/>
  <c r="C11" i="2"/>
  <c r="D10" i="2"/>
  <c r="C10" i="2"/>
  <c r="F10" i="2" s="1"/>
  <c r="G10" i="2" s="1"/>
  <c r="H10" i="2" s="1"/>
  <c r="D9" i="2"/>
  <c r="C9" i="2"/>
  <c r="F9" i="2" s="1"/>
  <c r="G9" i="2" s="1"/>
  <c r="D8" i="2"/>
  <c r="C8" i="2"/>
  <c r="D7" i="2"/>
  <c r="C7" i="2"/>
  <c r="F7" i="2" s="1"/>
  <c r="D6" i="2"/>
  <c r="C6" i="2"/>
  <c r="D5" i="2"/>
  <c r="C5" i="2"/>
  <c r="F5" i="2" s="1"/>
  <c r="G5" i="2" s="1"/>
  <c r="D4" i="2"/>
  <c r="C4" i="2"/>
  <c r="D3" i="2"/>
  <c r="C3" i="2"/>
  <c r="F2" i="2"/>
  <c r="G2" i="2" s="1"/>
  <c r="D2" i="2"/>
  <c r="C2" i="2"/>
  <c r="B8" i="1"/>
  <c r="B7" i="1"/>
  <c r="B6" i="1"/>
  <c r="B4" i="1"/>
  <c r="H5" i="2" l="1"/>
  <c r="F6" i="2"/>
  <c r="H18" i="2"/>
  <c r="H9" i="2"/>
  <c r="H21" i="2"/>
  <c r="H25" i="2"/>
  <c r="F3" i="2"/>
  <c r="G3" i="2" s="1"/>
  <c r="H3" i="2" s="1"/>
  <c r="G7" i="2"/>
  <c r="H7" i="2" s="1"/>
  <c r="F11" i="2"/>
  <c r="G11" i="2" s="1"/>
  <c r="H11" i="2" s="1"/>
  <c r="G15" i="2"/>
  <c r="H15" i="2" s="1"/>
  <c r="G19" i="2"/>
  <c r="H19" i="2" s="1"/>
  <c r="F23" i="2"/>
  <c r="G23" i="2" s="1"/>
  <c r="H23" i="2" s="1"/>
  <c r="H2" i="2"/>
  <c r="F4" i="2"/>
  <c r="G4" i="2" s="1"/>
  <c r="F8" i="2"/>
  <c r="G8" i="2" s="1"/>
  <c r="H8" i="2" s="1"/>
  <c r="F12" i="2"/>
  <c r="G12" i="2" s="1"/>
  <c r="H12" i="2" s="1"/>
  <c r="F16" i="2"/>
  <c r="G16" i="2" s="1"/>
  <c r="H16" i="2" s="1"/>
  <c r="F20" i="2"/>
  <c r="G20" i="2" s="1"/>
  <c r="H20" i="2" s="1"/>
  <c r="F24" i="2"/>
  <c r="G24" i="2" s="1"/>
  <c r="H24" i="2" s="1"/>
  <c r="D1" i="1"/>
  <c r="D2" i="1"/>
  <c r="G6" i="2" l="1"/>
  <c r="H4" i="2"/>
  <c r="H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3C243CCE-569B-4CA0-AFA4-F5EC52680C39}">
      <text>
        <r>
          <rPr>
            <sz val="11"/>
            <color theme="1"/>
            <rFont val="Calibri"/>
            <family val="2"/>
            <scheme val="minor"/>
          </rPr>
          <t>Lâmina escoada anualmente na bacia</t>
        </r>
      </text>
    </comment>
  </commentList>
</comments>
</file>

<file path=xl/sharedStrings.xml><?xml version="1.0" encoding="utf-8"?>
<sst xmlns="http://schemas.openxmlformats.org/spreadsheetml/2006/main" count="24" uniqueCount="21">
  <si>
    <t>A</t>
  </si>
  <si>
    <t>km²</t>
  </si>
  <si>
    <t>m²</t>
  </si>
  <si>
    <t>H</t>
  </si>
  <si>
    <t>mm</t>
  </si>
  <si>
    <t>U</t>
  </si>
  <si>
    <t>Tipo</t>
  </si>
  <si>
    <t>Rmm</t>
  </si>
  <si>
    <t>m</t>
  </si>
  <si>
    <t>R%</t>
  </si>
  <si>
    <t>%</t>
  </si>
  <si>
    <t>Va</t>
  </si>
  <si>
    <t>m³/ano</t>
  </si>
  <si>
    <t>Ano</t>
  </si>
  <si>
    <t>ΣH (mm/ano)</t>
  </si>
  <si>
    <t>H méd (m/ano)</t>
  </si>
  <si>
    <t>A (m²)</t>
  </si>
  <si>
    <t>Rmm (mm)</t>
  </si>
  <si>
    <t>Va (m³/ano)</t>
  </si>
  <si>
    <t>MÉDIA</t>
  </si>
  <si>
    <t>Vmáx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</si>
</sst>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0_-;\-* #,##0.00_-;_-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4" fontId="7" fillId="6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5" fontId="7" fillId="6" borderId="2" xfId="1" applyNumberFormat="1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/>
    </xf>
    <xf numFmtId="166" fontId="7" fillId="6" borderId="2" xfId="0" applyNumberFormat="1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165" fontId="4" fillId="8" borderId="2" xfId="1" applyNumberFormat="1" applyFont="1" applyFill="1" applyBorder="1" applyAlignment="1">
      <alignment horizontal="center"/>
    </xf>
    <xf numFmtId="4" fontId="4" fillId="8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4" fontId="4" fillId="8" borderId="3" xfId="1" applyNumberFormat="1" applyFont="1" applyFill="1" applyBorder="1" applyAlignment="1">
      <alignment horizontal="center"/>
    </xf>
    <xf numFmtId="166" fontId="4" fillId="8" borderId="3" xfId="0" applyNumberFormat="1" applyFont="1" applyFill="1" applyBorder="1" applyAlignment="1">
      <alignment horizontal="center"/>
    </xf>
    <xf numFmtId="0" fontId="0" fillId="6" borderId="1" xfId="0" applyFill="1" applyBorder="1"/>
    <xf numFmtId="4" fontId="0" fillId="6" borderId="1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0</xdr:row>
      <xdr:rowOff>0</xdr:rowOff>
    </xdr:from>
    <xdr:to>
      <xdr:col>17</xdr:col>
      <xdr:colOff>488850</xdr:colOff>
      <xdr:row>25</xdr:row>
      <xdr:rowOff>119383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B61454-2FD7-8CD9-68D6-B9ADC6D0B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3540" y="0"/>
          <a:ext cx="5876190" cy="5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showGridLines="0" workbookViewId="0">
      <selection activeCell="I7" sqref="I7"/>
    </sheetView>
  </sheetViews>
  <sheetFormatPr defaultRowHeight="14.4" x14ac:dyDescent="0.3"/>
  <cols>
    <col min="2" max="2" width="13.6640625" bestFit="1" customWidth="1"/>
    <col min="4" max="4" width="14.6640625" bestFit="1" customWidth="1"/>
  </cols>
  <sheetData>
    <row r="1" spans="1:14" x14ac:dyDescent="0.3">
      <c r="A1" s="5" t="s">
        <v>0</v>
      </c>
      <c r="B1" s="4">
        <v>100.959</v>
      </c>
      <c r="C1" s="5" t="s">
        <v>1</v>
      </c>
      <c r="D1" s="4">
        <f>B1*1000000</f>
        <v>100959000</v>
      </c>
      <c r="E1" s="5" t="s">
        <v>2</v>
      </c>
      <c r="F1" s="1"/>
    </row>
    <row r="2" spans="1:14" x14ac:dyDescent="0.3">
      <c r="A2" s="5" t="s">
        <v>3</v>
      </c>
      <c r="B2" s="4">
        <v>2063.6799999999998</v>
      </c>
      <c r="C2" s="5" t="s">
        <v>4</v>
      </c>
      <c r="D2" s="3">
        <f>B2/1000</f>
        <v>2.0636799999999997</v>
      </c>
      <c r="E2" s="5" t="s">
        <v>8</v>
      </c>
    </row>
    <row r="3" spans="1:14" x14ac:dyDescent="0.3">
      <c r="A3" s="5" t="s">
        <v>6</v>
      </c>
      <c r="B3" s="3">
        <v>6</v>
      </c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</row>
    <row r="4" spans="1:14" x14ac:dyDescent="0.3">
      <c r="A4" s="5" t="s">
        <v>5</v>
      </c>
      <c r="B4" s="3">
        <f>IF(B3=1,G4,0)+IF(B3=2,H4,0)+IF(B3=3,I4,0)+IF(B3=4,J4,0)+IF(B3=5,K4,0)+IF(B3=6,L4,0)+IF(B3=7,M4,0)+IF(B3=8,N4,0)</f>
        <v>0.65</v>
      </c>
      <c r="G4" s="2">
        <v>1.35</v>
      </c>
      <c r="H4" s="2">
        <v>1.2</v>
      </c>
      <c r="I4" s="2">
        <v>1</v>
      </c>
      <c r="J4" s="2">
        <v>0.8</v>
      </c>
      <c r="K4" s="2">
        <v>0.7</v>
      </c>
      <c r="L4" s="2">
        <v>0.65</v>
      </c>
      <c r="M4" s="2">
        <v>0.6</v>
      </c>
      <c r="N4" s="2">
        <v>0.5</v>
      </c>
    </row>
    <row r="6" spans="1:14" x14ac:dyDescent="0.3">
      <c r="A6" s="5" t="s">
        <v>7</v>
      </c>
      <c r="B6" s="4">
        <f>(28.53*D2)-(112.95*(D2^2))+(351.91*(D2^3))-(118.74*(D2^4))</f>
        <v>517.08977204988332</v>
      </c>
      <c r="C6" s="5" t="s">
        <v>4</v>
      </c>
    </row>
    <row r="7" spans="1:14" x14ac:dyDescent="0.3">
      <c r="A7" s="5" t="s">
        <v>9</v>
      </c>
      <c r="B7" s="4">
        <f>IF(0.5 &gt; D2 &lt; 1, ((((D2*1000)^2)-(400*(D2*1000))+230000)/55000), B6/(10*D2))</f>
        <v>25.056683790601419</v>
      </c>
      <c r="C7" s="5" t="s">
        <v>10</v>
      </c>
    </row>
    <row r="8" spans="1:14" x14ac:dyDescent="0.3">
      <c r="A8" s="5" t="s">
        <v>11</v>
      </c>
      <c r="B8" s="4">
        <f>(B7/100)*D2*B4*D1</f>
        <v>33933163.092649713</v>
      </c>
      <c r="C8" s="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ABA6-B67B-493C-BF87-D552AC2F643F}">
  <dimension ref="A1:H28"/>
  <sheetViews>
    <sheetView showGridLines="0" tabSelected="1" workbookViewId="0">
      <selection activeCell="J28" sqref="J28"/>
    </sheetView>
  </sheetViews>
  <sheetFormatPr defaultRowHeight="14.4" x14ac:dyDescent="0.3"/>
  <cols>
    <col min="1" max="1" width="7.44140625" bestFit="1" customWidth="1"/>
    <col min="2" max="2" width="11.44140625" customWidth="1"/>
    <col min="3" max="3" width="14.109375" bestFit="1" customWidth="1"/>
    <col min="4" max="4" width="13.5546875" bestFit="1" customWidth="1"/>
    <col min="5" max="5" width="5" bestFit="1" customWidth="1"/>
    <col min="6" max="6" width="5.6640625" bestFit="1" customWidth="1"/>
    <col min="7" max="7" width="6.88671875" bestFit="1" customWidth="1"/>
    <col min="8" max="8" width="14.109375" bestFit="1" customWidth="1"/>
  </cols>
  <sheetData>
    <row r="1" spans="1:8" ht="43.2" x14ac:dyDescent="0.3">
      <c r="A1" s="6" t="s">
        <v>13</v>
      </c>
      <c r="B1" s="6" t="s">
        <v>14</v>
      </c>
      <c r="C1" s="7" t="s">
        <v>15</v>
      </c>
      <c r="D1" s="6" t="s">
        <v>16</v>
      </c>
      <c r="E1" s="6" t="s">
        <v>5</v>
      </c>
      <c r="F1" s="6" t="s">
        <v>17</v>
      </c>
      <c r="G1" s="6" t="s">
        <v>9</v>
      </c>
      <c r="H1" s="6" t="s">
        <v>18</v>
      </c>
    </row>
    <row r="2" spans="1:8" x14ac:dyDescent="0.3">
      <c r="A2" s="8">
        <v>1997</v>
      </c>
      <c r="B2" s="9">
        <v>1903.1</v>
      </c>
      <c r="C2" s="9">
        <f>(B2/2)/1000</f>
        <v>0.95155000000000001</v>
      </c>
      <c r="D2" s="10">
        <f>100959000</f>
        <v>100959000</v>
      </c>
      <c r="E2" s="11">
        <v>0.65</v>
      </c>
      <c r="F2" s="12">
        <f>(28.53*C2)-(112.95*(C2^2))+(351.91*(C2^3))-(118.74*(C2^4))</f>
        <v>130.72831107867745</v>
      </c>
      <c r="G2" s="13">
        <f>IF(0.5 &gt; C2 &lt; 1, ((((C2*1000)^2)-(400*(C2*1000))+230000)/55000), F2/(10*C2))</f>
        <v>13.738459469147966</v>
      </c>
      <c r="H2" s="14">
        <f>(G2/100)*C2*E2*D2</f>
        <v>8578829.7128249295</v>
      </c>
    </row>
    <row r="3" spans="1:8" x14ac:dyDescent="0.3">
      <c r="A3" s="8">
        <v>1998</v>
      </c>
      <c r="B3" s="9">
        <v>1240.5999999999999</v>
      </c>
      <c r="C3" s="9">
        <f>(B3/2)/1000</f>
        <v>0.62029999999999996</v>
      </c>
      <c r="D3" s="10">
        <f>100959000</f>
        <v>100959000</v>
      </c>
      <c r="E3" s="11">
        <v>0.65</v>
      </c>
      <c r="F3" s="12">
        <f>(28.53*C3)-(112.95*(C3^2))+(351.91*(C3^3))-(118.74*(C3^4))</f>
        <v>40.649558715345535</v>
      </c>
      <c r="G3" s="13">
        <f>IF(0.5 &gt; C3 &lt; 1, ((((C3*1000)^2)-(400*(C3*1000))+230000)/55000), F3/(10*C3))</f>
        <v>6.5532095301218023</v>
      </c>
      <c r="H3" s="14">
        <f>(G3/100)*C3*E3*D3</f>
        <v>2667560.2189226705</v>
      </c>
    </row>
    <row r="4" spans="1:8" x14ac:dyDescent="0.3">
      <c r="A4" s="8">
        <v>1999</v>
      </c>
      <c r="B4" s="9">
        <v>1461.6</v>
      </c>
      <c r="C4" s="9">
        <f>(B4/2)/1000</f>
        <v>0.73080000000000001</v>
      </c>
      <c r="D4" s="10">
        <f>100959000</f>
        <v>100959000</v>
      </c>
      <c r="E4" s="11">
        <v>0.65</v>
      </c>
      <c r="F4" s="12">
        <f>(28.53*C4)-(112.95*(C4^2))+(351.91*(C4^3))-(118.74*(C4^4))</f>
        <v>64.008087278471606</v>
      </c>
      <c r="G4" s="13">
        <f>IF(0.5 &gt; C4 &lt; 1, ((((C4*1000)^2)-(400*(C4*1000))+230000)/55000), F4/(10*C4))</f>
        <v>8.7586326325221133</v>
      </c>
      <c r="H4" s="14">
        <f>(G4/100)*C4*E4*D4</f>
        <v>4200425.114305689</v>
      </c>
    </row>
    <row r="5" spans="1:8" x14ac:dyDescent="0.3">
      <c r="A5" s="8">
        <v>2000</v>
      </c>
      <c r="B5" s="9">
        <v>3169.1</v>
      </c>
      <c r="C5" s="9">
        <f>(B5/2)/1000</f>
        <v>1.5845499999999999</v>
      </c>
      <c r="D5" s="10">
        <f>100959000</f>
        <v>100959000</v>
      </c>
      <c r="E5" s="11">
        <v>0.65</v>
      </c>
      <c r="F5" s="12">
        <f>(28.53*C5)-(112.95*(C5^2))+(351.91*(C5^3))-(118.74*(C5^4))</f>
        <v>413.13149970914208</v>
      </c>
      <c r="G5" s="13">
        <f>IF(0.5 &gt; C5 &lt; 1, ((((C5*1000)^2)-(400*(C5*1000))+230000)/55000), F5/(10*C5))</f>
        <v>26.072481127710837</v>
      </c>
      <c r="H5" s="14">
        <f>(G5/100)*C5*E5*D5</f>
        <v>27111073.001437929</v>
      </c>
    </row>
    <row r="6" spans="1:8" x14ac:dyDescent="0.3">
      <c r="A6" s="8">
        <v>2001</v>
      </c>
      <c r="B6" s="9">
        <v>1183</v>
      </c>
      <c r="C6" s="9">
        <f>(B6/2)/1000</f>
        <v>0.59150000000000003</v>
      </c>
      <c r="D6" s="10">
        <f>100959000</f>
        <v>100959000</v>
      </c>
      <c r="E6" s="11">
        <v>0.65</v>
      </c>
      <c r="F6" s="12">
        <f>(28.53*C6)-(112.95*(C6^2))+(351.91*(C6^3))-(118.74*(C6^4))</f>
        <v>35.64996672792703</v>
      </c>
      <c r="G6" s="13">
        <f>IF(0.5 &gt; C6 &lt; 1, ((((C6*1000)^2)-(400*(C6*1000))+230000)/55000), F6/(10*C6))</f>
        <v>6.0270442481702498</v>
      </c>
      <c r="H6" s="14">
        <f>(G6/100)*C6*E6*D6</f>
        <v>2339470.2440751106</v>
      </c>
    </row>
    <row r="7" spans="1:8" x14ac:dyDescent="0.3">
      <c r="A7" s="8">
        <v>2002</v>
      </c>
      <c r="B7" s="9">
        <v>1978.8</v>
      </c>
      <c r="C7" s="9">
        <f>(B7/2)/1000</f>
        <v>0.98939999999999995</v>
      </c>
      <c r="D7" s="10">
        <f>100959000</f>
        <v>100959000</v>
      </c>
      <c r="E7" s="11">
        <v>0.65</v>
      </c>
      <c r="F7" s="12">
        <f>(28.53*C7)-(112.95*(C7^2))+(351.91*(C7^3))-(118.74*(C7^4))</f>
        <v>144.71198605785369</v>
      </c>
      <c r="G7" s="13">
        <f>IF(0.5 &gt; C7 &lt; 1, ((((C7*1000)^2)-(400*(C7*1000))+230000)/55000), F7/(10*C7))</f>
        <v>14.626236714963987</v>
      </c>
      <c r="H7" s="14">
        <f>(G7/100)*C7*E7*D7</f>
        <v>9496485.3102696519</v>
      </c>
    </row>
    <row r="8" spans="1:8" x14ac:dyDescent="0.3">
      <c r="A8" s="8">
        <v>2003</v>
      </c>
      <c r="B8" s="9">
        <v>2721.9</v>
      </c>
      <c r="C8" s="9">
        <f>(B8/2)/1000</f>
        <v>1.3609500000000001</v>
      </c>
      <c r="D8" s="10">
        <f>100959000</f>
        <v>100959000</v>
      </c>
      <c r="E8" s="11">
        <v>0.65</v>
      </c>
      <c r="F8" s="12">
        <f>(28.53*C8)-(112.95*(C8^2))+(351.91*(C8^3))-(118.74*(C8^4))</f>
        <v>309.34595258951555</v>
      </c>
      <c r="G8" s="13">
        <f>IF(0.5 &gt; C8 &lt; 1, ((((C8*1000)^2)-(400*(C8*1000))+230000)/55000), F8/(10*C8))</f>
        <v>22.730148248614242</v>
      </c>
      <c r="H8" s="14">
        <f>(G8/100)*C8*E8*D8</f>
        <v>20300317.717865188</v>
      </c>
    </row>
    <row r="9" spans="1:8" x14ac:dyDescent="0.3">
      <c r="A9" s="8">
        <v>2004</v>
      </c>
      <c r="B9" s="9">
        <v>3139.7</v>
      </c>
      <c r="C9" s="9">
        <f>(B9/2)/1000</f>
        <v>1.56985</v>
      </c>
      <c r="D9" s="10">
        <f>100959000</f>
        <v>100959000</v>
      </c>
      <c r="E9" s="11">
        <v>0.65</v>
      </c>
      <c r="F9" s="12">
        <f>(28.53*C9)-(112.95*(C9^2))+(351.91*(C9^3))-(118.74*(C9^4))</f>
        <v>406.73755327945776</v>
      </c>
      <c r="G9" s="13">
        <f>IF(0.5 &gt; C9 &lt; 1, ((((C9*1000)^2)-(400*(C9*1000))+230000)/55000), F9/(10*C9))</f>
        <v>25.90932594066043</v>
      </c>
      <c r="H9" s="14">
        <f>(G9/100)*C9*E9*D9</f>
        <v>26691480.817001507</v>
      </c>
    </row>
    <row r="10" spans="1:8" x14ac:dyDescent="0.3">
      <c r="A10" s="8">
        <v>2005</v>
      </c>
      <c r="B10" s="9">
        <v>1892.4</v>
      </c>
      <c r="C10" s="9">
        <f>(B10/2)/1000</f>
        <v>0.94620000000000004</v>
      </c>
      <c r="D10" s="10">
        <f>100959000</f>
        <v>100959000</v>
      </c>
      <c r="E10" s="11">
        <v>0.65</v>
      </c>
      <c r="F10" s="12">
        <f>(28.53*C10)-(112.95*(C10^2))+(351.91*(C10^3))-(118.74*(C10^4))</f>
        <v>128.80795198495645</v>
      </c>
      <c r="G10" s="13">
        <f>IF(0.5 &gt; C10 &lt; 1, ((((C10*1000)^2)-(400*(C10*1000))+230000)/55000), F10/(10*C10))</f>
        <v>13.613184525994129</v>
      </c>
      <c r="H10" s="14">
        <f>(G10/100)*C10*E10*D10</f>
        <v>8452809.3158919923</v>
      </c>
    </row>
    <row r="11" spans="1:8" x14ac:dyDescent="0.3">
      <c r="A11" s="8">
        <v>2006</v>
      </c>
      <c r="B11" s="9">
        <v>1447.8</v>
      </c>
      <c r="C11" s="9">
        <f>(B11/2)/1000</f>
        <v>0.72389999999999999</v>
      </c>
      <c r="D11" s="10">
        <f>100959000</f>
        <v>100959000</v>
      </c>
      <c r="E11" s="11">
        <v>0.65</v>
      </c>
      <c r="F11" s="12">
        <f>(28.53*C11)-(112.95*(C11^2))+(351.91*(C11^3))-(118.74*(C11^4))</f>
        <v>62.35222246754573</v>
      </c>
      <c r="G11" s="13">
        <f>IF(0.5 &gt; C11 &lt; 1, ((((C11*1000)^2)-(400*(C11*1000))+230000)/55000), F11/(10*C11))</f>
        <v>8.6133751163897951</v>
      </c>
      <c r="H11" s="14">
        <f>(G11/100)*C11*E11*D11</f>
        <v>4091761.7182656168</v>
      </c>
    </row>
    <row r="12" spans="1:8" x14ac:dyDescent="0.3">
      <c r="A12" s="8">
        <v>2007</v>
      </c>
      <c r="B12" s="9">
        <v>2212.5</v>
      </c>
      <c r="C12" s="9">
        <f>(B12/2)/1000</f>
        <v>1.10625</v>
      </c>
      <c r="D12" s="10">
        <f>100959000</f>
        <v>100959000</v>
      </c>
      <c r="E12" s="11">
        <v>0.65</v>
      </c>
      <c r="F12" s="12">
        <f>(28.53*C12)-(112.95*(C12^2))+(351.91*(C12^3))-(118.74*(C12^4))</f>
        <v>191.92384617379764</v>
      </c>
      <c r="G12" s="13">
        <f>IF(0.5 &gt; C12 &lt; 1, ((((C12*1000)^2)-(400*(C12*1000))+230000)/55000), F12/(10*C12))</f>
        <v>17.349048241699222</v>
      </c>
      <c r="H12" s="14">
        <f>(G12/100)*C12*E12*D12</f>
        <v>12594685.730809283</v>
      </c>
    </row>
    <row r="13" spans="1:8" x14ac:dyDescent="0.3">
      <c r="A13" s="8">
        <v>2008</v>
      </c>
      <c r="B13" s="9">
        <v>2178.5</v>
      </c>
      <c r="C13" s="9">
        <f>(B13/2)/1000</f>
        <v>1.0892500000000001</v>
      </c>
      <c r="D13" s="10">
        <f>100959000</f>
        <v>100959000</v>
      </c>
      <c r="E13" s="11">
        <v>0.65</v>
      </c>
      <c r="F13" s="12">
        <f>(28.53*C13)-(112.95*(C13^2))+(351.91*(C13^3))-(118.74*(C13^4))</f>
        <v>184.70822409111432</v>
      </c>
      <c r="G13" s="13">
        <f>IF(0.5 &gt; C13 &lt; 1, ((((C13*1000)^2)-(400*(C13*1000))+230000)/55000), F13/(10*C13))</f>
        <v>16.957376551858097</v>
      </c>
      <c r="H13" s="14">
        <f>(G13/100)*C13*E13*D13</f>
        <v>12121172.437409628</v>
      </c>
    </row>
    <row r="14" spans="1:8" x14ac:dyDescent="0.3">
      <c r="A14" s="8">
        <v>2009</v>
      </c>
      <c r="B14" s="9">
        <v>2630</v>
      </c>
      <c r="C14" s="9">
        <f>(B14/2)/1000</f>
        <v>1.3149999999999999</v>
      </c>
      <c r="D14" s="10">
        <f>100959000</f>
        <v>100959000</v>
      </c>
      <c r="E14" s="11">
        <v>0.65</v>
      </c>
      <c r="F14" s="12">
        <f>(28.53*C14)-(112.95*(C14^2))+(351.91*(C14^3))-(118.74*(C14^4))</f>
        <v>287.36138446303761</v>
      </c>
      <c r="G14" s="13">
        <f>IF(0.5 &gt; C14 &lt; 1, ((((C14*1000)^2)-(400*(C14*1000))+230000)/55000), F14/(10*C14))</f>
        <v>21.85257676525001</v>
      </c>
      <c r="H14" s="14">
        <f>(G14/100)*C14*E14*D14</f>
        <v>18857616.709102478</v>
      </c>
    </row>
    <row r="15" spans="1:8" x14ac:dyDescent="0.3">
      <c r="A15" s="8">
        <v>2010</v>
      </c>
      <c r="B15" s="9">
        <v>1224.5</v>
      </c>
      <c r="C15" s="9">
        <f>(B15/2)/1000</f>
        <v>0.61224999999999996</v>
      </c>
      <c r="D15" s="10">
        <f>100959000</f>
        <v>100959000</v>
      </c>
      <c r="E15" s="11">
        <v>0.65</v>
      </c>
      <c r="F15" s="12">
        <f>(28.53*C15)-(112.95*(C15^2))+(351.91*(C15^3))-(118.74*(C15^4))</f>
        <v>39.207746949194501</v>
      </c>
      <c r="G15" s="13">
        <f>IF(0.5 &gt; C15 &lt; 1, ((((C15*1000)^2)-(400*(C15*1000))+230000)/55000), F15/(10*C15))</f>
        <v>6.4038786360464686</v>
      </c>
      <c r="H15" s="14">
        <f>(G15/100)*C15*E15*D15</f>
        <v>2572943.7007584232</v>
      </c>
    </row>
    <row r="16" spans="1:8" x14ac:dyDescent="0.3">
      <c r="A16" s="15">
        <v>2011</v>
      </c>
      <c r="B16" s="16">
        <v>3255.1</v>
      </c>
      <c r="C16" s="17">
        <f>(B16/2)/1000</f>
        <v>1.6275500000000001</v>
      </c>
      <c r="D16" s="18">
        <f>100959000</f>
        <v>100959000</v>
      </c>
      <c r="E16" s="19">
        <v>0.65</v>
      </c>
      <c r="F16" s="20">
        <f>(28.53*C16)-(112.95*(C16^2))+(351.91*(C16^3))-(118.74*(C16^4))</f>
        <v>431.2384337176461</v>
      </c>
      <c r="G16" s="21">
        <f>IF(0.5 &gt; C16 &lt; 1, ((((C16*1000)^2)-(400*(C16*1000))+230000)/55000), F16/(10*C16))</f>
        <v>26.496171160188386</v>
      </c>
      <c r="H16" s="22">
        <f>(G16/100)*C16*E16*D16</f>
        <v>28299310.669304892</v>
      </c>
    </row>
    <row r="17" spans="1:8" x14ac:dyDescent="0.3">
      <c r="A17" s="8">
        <v>2012</v>
      </c>
      <c r="B17" s="9">
        <v>1884.6000000000001</v>
      </c>
      <c r="C17" s="9">
        <f>(B17/2)/1000</f>
        <v>0.94230000000000003</v>
      </c>
      <c r="D17" s="10">
        <f>100959000</f>
        <v>100959000</v>
      </c>
      <c r="E17" s="11">
        <v>0.65</v>
      </c>
      <c r="F17" s="12">
        <f>(28.53*C17)-(112.95*(C17^2))+(351.91*(C17^3))-(118.74*(C17^4))</f>
        <v>127.41701043308882</v>
      </c>
      <c r="G17" s="13">
        <f>IF(0.5 &gt; C17 &lt; 1, ((((C17*1000)^2)-(400*(C17*1000))+230000)/55000), F17/(10*C17))</f>
        <v>13.521915571801848</v>
      </c>
      <c r="H17" s="14">
        <f>(G17/100)*C17*E17*D17</f>
        <v>8361531.0716042398</v>
      </c>
    </row>
    <row r="18" spans="1:8" x14ac:dyDescent="0.3">
      <c r="A18" s="8">
        <v>2013</v>
      </c>
      <c r="B18" s="9">
        <v>2269.8000000000002</v>
      </c>
      <c r="C18" s="9">
        <f>(B18/2)/1000</f>
        <v>1.1349</v>
      </c>
      <c r="D18" s="10">
        <f>100959000</f>
        <v>100959000</v>
      </c>
      <c r="E18" s="11">
        <v>0.65</v>
      </c>
      <c r="F18" s="12">
        <f>(28.53*C18)-(112.95*(C18^2))+(351.91*(C18^3))-(118.74*(C18^4))</f>
        <v>204.32098992027599</v>
      </c>
      <c r="G18" s="13">
        <f>IF(0.5 &gt; C18 &lt; 1, ((((C18*1000)^2)-(400*(C18*1000))+230000)/55000), F18/(10*C18))</f>
        <v>18.003435537957177</v>
      </c>
      <c r="H18" s="14">
        <f>(G18/100)*C18*E18*D18</f>
        <v>13408227.833884746</v>
      </c>
    </row>
    <row r="19" spans="1:8" x14ac:dyDescent="0.3">
      <c r="A19" s="8">
        <v>2014</v>
      </c>
      <c r="B19" s="9">
        <v>2027</v>
      </c>
      <c r="C19" s="9">
        <f>(B19/2)/1000</f>
        <v>1.0135000000000001</v>
      </c>
      <c r="D19" s="10">
        <f>100959000</f>
        <v>100959000</v>
      </c>
      <c r="E19" s="11">
        <v>0.65</v>
      </c>
      <c r="F19" s="12">
        <f>(28.53*C19)-(112.95*(C19^2))+(351.91*(C19^3))-(118.74*(C19^4))</f>
        <v>153.96757277189982</v>
      </c>
      <c r="G19" s="13">
        <f>IF(0.5 &gt; C19 &lt; 1, ((((C19*1000)^2)-(400*(C19*1000))+230000)/55000), F19/(10*C19))</f>
        <v>15.191669735757257</v>
      </c>
      <c r="H19" s="14">
        <f>(G19/100)*C19*E19*D19</f>
        <v>10103867.916660853</v>
      </c>
    </row>
    <row r="20" spans="1:8" x14ac:dyDescent="0.3">
      <c r="A20" s="8">
        <v>2015</v>
      </c>
      <c r="B20" s="9">
        <v>1823.9</v>
      </c>
      <c r="C20" s="9">
        <f>(B20/2)/1000</f>
        <v>0.91195000000000004</v>
      </c>
      <c r="D20" s="10">
        <f>100959000</f>
        <v>100959000</v>
      </c>
      <c r="E20" s="11">
        <v>0.65</v>
      </c>
      <c r="F20" s="12">
        <f>(28.53*C20)-(112.95*(C20^2))+(351.91*(C20^3))-(118.74*(C20^4))</f>
        <v>116.85427169345867</v>
      </c>
      <c r="G20" s="13">
        <f>IF(0.5 &gt; C20 &lt; 1, ((((C20*1000)^2)-(400*(C20*1000))+230000)/55000), F20/(10*C20))</f>
        <v>12.813670891327229</v>
      </c>
      <c r="H20" s="14">
        <f>(G20/100)*C20*E20*D20</f>
        <v>7668368.7703349311</v>
      </c>
    </row>
    <row r="21" spans="1:8" x14ac:dyDescent="0.3">
      <c r="A21" s="8">
        <v>2016</v>
      </c>
      <c r="B21" s="9">
        <v>2045.4</v>
      </c>
      <c r="C21" s="9">
        <f>(B21/2)/1000</f>
        <v>1.0226999999999999</v>
      </c>
      <c r="D21" s="10">
        <f>100959000</f>
        <v>100959000</v>
      </c>
      <c r="E21" s="11">
        <v>0.65</v>
      </c>
      <c r="F21" s="12">
        <f>(28.53*C21)-(112.95*(C21^2))+(351.91*(C21^3))-(118.74*(C21^4))</f>
        <v>157.57040104424274</v>
      </c>
      <c r="G21" s="13">
        <f>IF(0.5 &gt; C21 &lt; 1, ((((C21*1000)^2)-(400*(C21*1000))+230000)/55000), F21/(10*C21))</f>
        <v>15.407294518846459</v>
      </c>
      <c r="H21" s="14">
        <f>(G21/100)*C21*E21*D21</f>
        <v>10340297.577366706</v>
      </c>
    </row>
    <row r="22" spans="1:8" x14ac:dyDescent="0.3">
      <c r="A22" s="8">
        <v>2017</v>
      </c>
      <c r="B22" s="9">
        <v>2277.8000000000002</v>
      </c>
      <c r="C22" s="9">
        <f>(B22/2)/1000</f>
        <v>1.1389</v>
      </c>
      <c r="D22" s="10">
        <f>100959000</f>
        <v>100959000</v>
      </c>
      <c r="E22" s="11">
        <v>0.65</v>
      </c>
      <c r="F22" s="12">
        <f>(28.53*C22)-(112.95*(C22^2))+(351.91*(C22^3))-(118.74*(C22^4))</f>
        <v>206.07430694813678</v>
      </c>
      <c r="G22" s="13">
        <f>IF(0.5 &gt; C22 &lt; 1, ((((C22*1000)^2)-(400*(C22*1000))+230000)/55000), F22/(10*C22))</f>
        <v>18.094152862247501</v>
      </c>
      <c r="H22" s="14">
        <f>(G22/100)*C22*E22*D22</f>
        <v>13523286.370865013</v>
      </c>
    </row>
    <row r="23" spans="1:8" x14ac:dyDescent="0.3">
      <c r="A23" s="8">
        <v>2018</v>
      </c>
      <c r="B23" s="9">
        <v>1725.6</v>
      </c>
      <c r="C23" s="9">
        <f>(B23/2)/1000</f>
        <v>0.8627999999999999</v>
      </c>
      <c r="D23" s="10">
        <f>100959000</f>
        <v>100959000</v>
      </c>
      <c r="E23" s="11">
        <v>0.65</v>
      </c>
      <c r="F23" s="12">
        <f>(28.53*C23)-(112.95*(C23^2))+(351.91*(C23^3))-(118.74*(C23^4))</f>
        <v>100.75912206172488</v>
      </c>
      <c r="G23" s="13">
        <f>IF(0.5 &gt; C23 &lt; 1, ((((C23*1000)^2)-(400*(C23*1000))+230000)/55000), F23/(10*C23))</f>
        <v>11.678155083649154</v>
      </c>
      <c r="H23" s="14">
        <f>(G23/100)*C23*E23*D23</f>
        <v>6612151.1327492949</v>
      </c>
    </row>
    <row r="24" spans="1:8" x14ac:dyDescent="0.3">
      <c r="A24" s="8">
        <v>2019</v>
      </c>
      <c r="B24" s="9">
        <v>2444</v>
      </c>
      <c r="C24" s="9">
        <f>(B24/2)/1000</f>
        <v>1.222</v>
      </c>
      <c r="D24" s="10">
        <f>100959000</f>
        <v>100959000</v>
      </c>
      <c r="E24" s="11">
        <v>0.65</v>
      </c>
      <c r="F24" s="12">
        <f>(28.53*C24)-(112.95*(C24^2))+(351.91*(C24^3))-(118.74*(C24^4))</f>
        <v>243.58217151482665</v>
      </c>
      <c r="G24" s="13">
        <f>IF(0.5 &gt; C24 &lt; 1, ((((C24*1000)^2)-(400*(C24*1000))+230000)/55000), F24/(10*C24))</f>
        <v>19.933074592048008</v>
      </c>
      <c r="H24" s="14">
        <f>(G24/100)*C24*E24*D24</f>
        <v>15984678.0950775</v>
      </c>
    </row>
    <row r="25" spans="1:8" x14ac:dyDescent="0.3">
      <c r="A25" s="8">
        <v>2020</v>
      </c>
      <c r="B25" s="9">
        <v>2010.6</v>
      </c>
      <c r="C25" s="9">
        <f>(B25/2)/1000</f>
        <v>1.0052999999999999</v>
      </c>
      <c r="D25" s="10">
        <f>100959000</f>
        <v>100959000</v>
      </c>
      <c r="E25" s="11">
        <v>0.65</v>
      </c>
      <c r="F25" s="12">
        <f>(28.53*C25)-(112.95*(C25^2))+(351.91*(C25^3))-(118.74*(C25^4))</f>
        <v>150.78847183759348</v>
      </c>
      <c r="G25" s="13">
        <f>IF(0.5 &gt; C25 &lt; 1, ((((C25*1000)^2)-(400*(C25*1000))+230000)/55000), F25/(10*C25))</f>
        <v>14.999350625444494</v>
      </c>
      <c r="H25" s="14">
        <f>(G25/100)*C25*E25*D25</f>
        <v>9895244.6633635405</v>
      </c>
    </row>
    <row r="26" spans="1:8" x14ac:dyDescent="0.3">
      <c r="A26" s="8">
        <v>2021</v>
      </c>
      <c r="B26" s="9">
        <v>1442.2</v>
      </c>
      <c r="C26" s="9">
        <f>(B26/2)/1000</f>
        <v>0.72110000000000007</v>
      </c>
      <c r="D26" s="10">
        <f>100959000</f>
        <v>100959000</v>
      </c>
      <c r="E26" s="11">
        <v>0.65</v>
      </c>
      <c r="F26" s="12">
        <f>(28.53*C26)-(112.95*(C26^2))+(351.91*(C26^3))-(118.74*(C26^4))</f>
        <v>61.687827291278552</v>
      </c>
      <c r="G26" s="13">
        <f>IF(0.5 &gt; C26 &lt; 1, ((((C26*1000)^2)-(400*(C26*1000))+230000)/55000), F26/(10*C26))</f>
        <v>8.5546841341393076</v>
      </c>
      <c r="H26" s="14">
        <f>(G26/100)*C26*E26*D26</f>
        <v>4048161.8810751252</v>
      </c>
    </row>
    <row r="27" spans="1:8" x14ac:dyDescent="0.3">
      <c r="A27" s="23" t="s">
        <v>19</v>
      </c>
      <c r="B27" s="24">
        <f>AVERAGE(B2:B26)</f>
        <v>2063.58</v>
      </c>
      <c r="C27" s="24">
        <f>B27/1000</f>
        <v>2.06358</v>
      </c>
      <c r="D27" s="26">
        <f>100959000</f>
        <v>100959000</v>
      </c>
      <c r="E27" s="27">
        <v>0.65</v>
      </c>
      <c r="F27" s="25">
        <f>(28.53*C27)-(112.95*(C27^2))+(351.91*(C27^3))-(118.74*(C27^4))</f>
        <v>517.10134665635678</v>
      </c>
      <c r="G27" s="28">
        <f>IF(0.5 &gt; C27 &lt; 1, ((((C27*1000)^2)-(400*(C27*1000))+230000)/55000), F27/(10*C27))</f>
        <v>25.058458923635467</v>
      </c>
      <c r="H27" s="29">
        <f>(G27/100)*C27*E27*D27</f>
        <v>33933922.65710143</v>
      </c>
    </row>
    <row r="28" spans="1:8" x14ac:dyDescent="0.3">
      <c r="G28" s="30" t="s">
        <v>20</v>
      </c>
      <c r="H28" s="31">
        <v>12657520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Macedo</dc:creator>
  <cp:lastModifiedBy>Bruno Macedo</cp:lastModifiedBy>
  <dcterms:created xsi:type="dcterms:W3CDTF">2015-06-05T18:17:20Z</dcterms:created>
  <dcterms:modified xsi:type="dcterms:W3CDTF">2022-11-10T04:49:52Z</dcterms:modified>
</cp:coreProperties>
</file>